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n.sharepoint.com/teams/ih/administracion/Documentos compartidos/PORTAL_TRANSPARENCIA/"/>
    </mc:Choice>
  </mc:AlternateContent>
  <xr:revisionPtr revIDLastSave="225" documentId="8_{D54DC4A6-10DE-4545-B236-7C385A7E499A}" xr6:coauthVersionLast="47" xr6:coauthVersionMax="47" xr10:uidLastSave="{66C1B688-C6D3-4444-AE2D-1C49CF155EAC}"/>
  <bookViews>
    <workbookView xWindow="-120" yWindow="-120" windowWidth="29040" windowHeight="15720" xr2:uid="{0594FC89-1DAB-49EF-81BF-61F19655B376}"/>
  </bookViews>
  <sheets>
    <sheet name="2025" sheetId="5" r:id="rId1"/>
    <sheet name="2024" sheetId="4" r:id="rId2"/>
    <sheet name="2023" sheetId="3" r:id="rId3"/>
    <sheet name="2022" sheetId="1" r:id="rId4"/>
    <sheet name="2021" sheetId="2" r:id="rId5"/>
  </sheets>
  <definedNames>
    <definedName name="_xlnm._FilterDatabase" localSheetId="4" hidden="1">'2021'!$J$1:$U$1</definedName>
    <definedName name="_xlnm._FilterDatabase" localSheetId="3" hidden="1">'2022'!$J$1:$U$1</definedName>
    <definedName name="_xlnm._FilterDatabase" localSheetId="2" hidden="1">'2023'!$J$1:$U$1</definedName>
    <definedName name="_xlnm._FilterDatabase" localSheetId="1" hidden="1">'2024'!$J$1:$U$1</definedName>
    <definedName name="_xlnm._FilterDatabase" localSheetId="0" hidden="1">'2025'!$J$1:$U$1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M10" i="4"/>
  <c r="L10" i="4"/>
  <c r="K10" i="4"/>
  <c r="M5" i="4"/>
  <c r="K5" i="4"/>
  <c r="Q4" i="4"/>
  <c r="P4" i="4"/>
  <c r="N4" i="4"/>
  <c r="M4" i="4"/>
  <c r="K4" i="4"/>
  <c r="S10" i="3"/>
  <c r="T10" i="3"/>
  <c r="S5" i="3"/>
  <c r="S4" i="3"/>
  <c r="L11" i="3"/>
  <c r="J10" i="1"/>
  <c r="L10" i="1"/>
  <c r="U9" i="2"/>
  <c r="U7" i="2"/>
</calcChain>
</file>

<file path=xl/sharedStrings.xml><?xml version="1.0" encoding="utf-8"?>
<sst xmlns="http://schemas.openxmlformats.org/spreadsheetml/2006/main" count="462" uniqueCount="96">
  <si>
    <t>SALDO</t>
  </si>
  <si>
    <t>CLASE DE CUENTA</t>
  </si>
  <si>
    <t>DENOMINACIÓN</t>
  </si>
  <si>
    <t>TITULARIDAD</t>
  </si>
  <si>
    <t>RADICACIÓN</t>
  </si>
  <si>
    <t>ENTIDAD BANCARIA</t>
  </si>
  <si>
    <t>NUMERO CUENTA</t>
  </si>
  <si>
    <t>NIF ASOCIADO</t>
  </si>
  <si>
    <t>DIVISA</t>
  </si>
  <si>
    <t>31/01/2025</t>
  </si>
  <si>
    <t>28/02/2025</t>
  </si>
  <si>
    <t>31/03/2025</t>
  </si>
  <si>
    <t>30/04/2025</t>
  </si>
  <si>
    <t>31/05/2025</t>
  </si>
  <si>
    <t>30/06/2025</t>
  </si>
  <si>
    <t>31/07/2025</t>
  </si>
  <si>
    <t>30/08/2025</t>
  </si>
  <si>
    <t>30/09/2025</t>
  </si>
  <si>
    <t>31/10/2025</t>
  </si>
  <si>
    <t>30/11/2025</t>
  </si>
  <si>
    <t>31/12/2025</t>
  </si>
  <si>
    <t>Cuenta Corriente</t>
  </si>
  <si>
    <t>Cuenta Relación Base</t>
  </si>
  <si>
    <t>FIHAC</t>
  </si>
  <si>
    <t>Santander</t>
  </si>
  <si>
    <t>Banco Sabadell</t>
  </si>
  <si>
    <t>01054108</t>
  </si>
  <si>
    <t>G39655170</t>
  </si>
  <si>
    <t>Euro</t>
  </si>
  <si>
    <t>01058606</t>
  </si>
  <si>
    <t>01060711</t>
  </si>
  <si>
    <t>01062311</t>
  </si>
  <si>
    <t xml:space="preserve">                       -  </t>
  </si>
  <si>
    <t>01062410</t>
  </si>
  <si>
    <t>Cuenta en Divisa</t>
  </si>
  <si>
    <t>70040316</t>
  </si>
  <si>
    <t>USD</t>
  </si>
  <si>
    <t>Cuenta Corriente Santander</t>
  </si>
  <si>
    <t>Banco Santander</t>
  </si>
  <si>
    <t>16286516</t>
  </si>
  <si>
    <t>Cuenta Corriente Vista ME</t>
  </si>
  <si>
    <t>16326780</t>
  </si>
  <si>
    <t>31/01/2024</t>
  </si>
  <si>
    <t>28/02/2024</t>
  </si>
  <si>
    <t>31/03/2024</t>
  </si>
  <si>
    <t>30/04/2024</t>
  </si>
  <si>
    <t>31/05/2024</t>
  </si>
  <si>
    <t>30/06/2024</t>
  </si>
  <si>
    <t>31/07/2024</t>
  </si>
  <si>
    <t>30/08/2024</t>
  </si>
  <si>
    <t>30/09/2024</t>
  </si>
  <si>
    <t>31/10/2024</t>
  </si>
  <si>
    <t>30/11/2024</t>
  </si>
  <si>
    <t>31/12/2024</t>
  </si>
  <si>
    <t>31/01/2023</t>
  </si>
  <si>
    <t>28/02/2023</t>
  </si>
  <si>
    <t>31/03/2023</t>
  </si>
  <si>
    <t>30/04/2023</t>
  </si>
  <si>
    <t>31/05/2023</t>
  </si>
  <si>
    <t>30/06/2023</t>
  </si>
  <si>
    <t>31/07/2023</t>
  </si>
  <si>
    <t>30/08/2023</t>
  </si>
  <si>
    <t>30/09/2023</t>
  </si>
  <si>
    <t>31/10/2023</t>
  </si>
  <si>
    <t>30/11/2023</t>
  </si>
  <si>
    <t>31/12/2023</t>
  </si>
  <si>
    <t>Everyday Banking</t>
  </si>
  <si>
    <t>Barbados</t>
  </si>
  <si>
    <t>Royal Bank Of Canada</t>
  </si>
  <si>
    <t>51280239</t>
  </si>
  <si>
    <t>BBD</t>
  </si>
  <si>
    <t>CANCELADA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</si>
  <si>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</si>
  <si>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</si>
  <si>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</si>
  <si>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</si>
  <si>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</si>
  <si>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</si>
  <si>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</si>
  <si>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30/08/2022</t>
  </si>
  <si>
    <t>30/09/2022</t>
  </si>
  <si>
    <t>31/10/2022</t>
  </si>
  <si>
    <t>30/11/2022</t>
  </si>
  <si>
    <t>31/12/2022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</si>
  <si>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</si>
  <si>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</si>
  <si>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</si>
  <si>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</si>
  <si>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</si>
  <si>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</si>
  <si>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</si>
  <si>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30/08/2021</t>
  </si>
  <si>
    <t>30/09/2021</t>
  </si>
  <si>
    <t>31/10/2021</t>
  </si>
  <si>
    <t>30/11/2021</t>
  </si>
  <si>
    <t>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</si>
</sst>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14">
    <xf numFmtId="0" fontId="0" fillId="0" borderId="0" xfId="0"/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43" fontId="0" fillId="0" borderId="0" xfId="1" applyFont="1"/>
    <xf numFmtId="164" fontId="0" fillId="0" borderId="0" xfId="0" applyNumberFormat="1"/>
    <xf numFmtId="43" fontId="0" fillId="0" borderId="1" xfId="1" applyFont="1" applyBorder="1"/>
    <xf numFmtId="43" fontId="0" fillId="0" borderId="0" xfId="1" applyFont="1" applyFill="1" applyBorder="1"/>
    <xf numFmtId="43" fontId="0" fillId="0" borderId="0" xfId="0" applyNumberFormat="1"/>
    <xf numFmtId="0" fontId="2" fillId="2" borderId="0" xfId="2" applyAlignment="1">
      <alignment horizontal="center"/>
    </xf>
    <xf numFmtId="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</cellXfs>
  <cellStyles count="4">
    <cellStyle name="Énfasis1" xfId="2" builtinId="29"/>
    <cellStyle name="Millares" xfId="1" builtinId="3"/>
    <cellStyle name="Normal" xfId="0" builtinId="0"/>
    <cellStyle name="Normal 2" xfId="3" xr:uid="{1A6558D6-2B3B-4E87-B6CB-138E9246744B}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19" formatCode="dd/mm/yyyy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numFmt numFmtId="30" formatCode="@"/>
    </dxf>
    <dxf>
      <numFmt numFmtId="30" formatCode="@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2E0B34-95D8-461A-9548-E0069EFE07B6}" name="Tabla1456" displayName="Tabla1456" ref="B2:U11" totalsRowCount="1" headerRowDxfId="63">
  <autoFilter ref="B2:U10" xr:uid="{72F0EFE0-692C-456B-88F4-43BC8DD5FFF0}"/>
  <tableColumns count="20">
    <tableColumn id="1" xr3:uid="{4C91F3CD-D1E2-4094-BE05-BCEC5D00CC84}" name="CLASE DE CUENTA"/>
    <tableColumn id="2" xr3:uid="{9E643309-1329-48E3-9208-3D174FE7BCC0}" name="DENOMINACIÓN"/>
    <tableColumn id="3" xr3:uid="{DB047018-E3CA-41D4-A968-F277347992D0}" name="TITULARIDAD"/>
    <tableColumn id="4" xr3:uid="{9048E01E-0421-44F4-9515-B905CBE0E9EA}" name="RADICACIÓN"/>
    <tableColumn id="5" xr3:uid="{CC93D682-A58A-4081-9752-06F0AEA1C2DD}" name="ENTIDAD BANCARIA"/>
    <tableColumn id="6" xr3:uid="{D7F6D9F5-C829-4FB0-8D25-341A4886D4DD}" name="NUMERO CUENTA" dataDxfId="61" totalsRowDxfId="62"/>
    <tableColumn id="7" xr3:uid="{BD306626-BFB7-4460-9636-4B0AAA5FB643}" name="NIF ASOCIADO"/>
    <tableColumn id="8" xr3:uid="{000E8EBA-6625-4C9D-9EAE-108C36F5DBB2}" name="DIVISA"/>
    <tableColumn id="9" xr3:uid="{290A5747-1B02-449D-B5F4-AD7B6FBB5CCC}" name="31/01/2025" dataDxfId="59" totalsRowDxfId="60" dataCellStyle="Normal 2"/>
    <tableColumn id="10" xr3:uid="{A7668455-2954-4015-9C8F-ECAB51ACE83D}" name="28/02/2025" dataDxfId="57" totalsRowDxfId="58" dataCellStyle="Normal 2"/>
    <tableColumn id="11" xr3:uid="{5E4990AC-1F18-4651-8AD1-376BBF618072}" name="31/03/2025" dataDxfId="55" totalsRowDxfId="56" dataCellStyle="Normal 2"/>
    <tableColumn id="12" xr3:uid="{CDE65154-D371-4AC4-AC75-839B3B52E6A7}" name="30/04/2025" dataDxfId="53" totalsRowDxfId="54" dataCellStyle="Normal 2"/>
    <tableColumn id="13" xr3:uid="{CDEBA8C7-00BD-45EC-9D72-FE9F5F9797C7}" name="31/05/2025" dataDxfId="51" totalsRowDxfId="52" dataCellStyle="Normal 2"/>
    <tableColumn id="14" xr3:uid="{C8308ABB-317F-479B-8546-3C436D22AA07}" name="30/06/2025"/>
    <tableColumn id="15" xr3:uid="{DBDFC9E2-6E9C-45C6-8D9A-4CEC3749404A}" name="31/07/2025" dataDxfId="50"/>
    <tableColumn id="16" xr3:uid="{CB95764C-6F3A-4CA6-A6E5-C61B66B7EE69}" name="30/08/2025" dataDxfId="49"/>
    <tableColumn id="17" xr3:uid="{E0DFEABF-26A3-4E94-8DF9-38A3E4AB73ED}" name="30/09/2025" dataDxfId="48"/>
    <tableColumn id="18" xr3:uid="{0361386A-B0EE-42F2-BAE9-77FC002AC693}" name="31/10/2025" dataDxfId="47"/>
    <tableColumn id="19" xr3:uid="{D1FA55DF-EE34-4F01-973C-E1A4D89EC684}" name="30/11/2025" dataDxfId="46"/>
    <tableColumn id="20" xr3:uid="{DD513570-EC72-4467-808E-C81D6CDEA6DE}" name="31/12/2025" dataDxfId="4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886121-832E-4EE7-A148-67EB7C57B7F0}" name="Tabla145" displayName="Tabla145" ref="B2:U11" totalsRowCount="1" headerRowDxfId="44">
  <autoFilter ref="B2:U10" xr:uid="{72F0EFE0-692C-456B-88F4-43BC8DD5FFF0}"/>
  <tableColumns count="20">
    <tableColumn id="1" xr3:uid="{57A1538C-DAC7-4305-AD21-34A0ACBC4F85}" name="CLASE DE CUENTA"/>
    <tableColumn id="2" xr3:uid="{DB9ED0EA-45BC-49CC-A377-2A5AB323A772}" name="DENOMINACIÓN"/>
    <tableColumn id="3" xr3:uid="{E233AAEE-AAB6-458B-A3BC-F1917B2AFA22}" name="TITULARIDAD"/>
    <tableColumn id="4" xr3:uid="{42C2B33B-29DE-43FE-BB46-15AF9657090B}" name="RADICACIÓN"/>
    <tableColumn id="5" xr3:uid="{B56142C3-2129-476C-BEF1-7A8BD258F0FE}" name="ENTIDAD BANCARIA"/>
    <tableColumn id="6" xr3:uid="{3554D0B1-CD19-45CF-AD88-2A01808ACC34}" name="NUMERO CUENTA" dataDxfId="42" totalsRowDxfId="43"/>
    <tableColumn id="7" xr3:uid="{DC173C6A-C2B0-4F16-9A2D-09F5A033A916}" name="NIF ASOCIADO"/>
    <tableColumn id="8" xr3:uid="{86E4E1E1-B02A-456B-8205-934EB8F821D2}" name="DIVISA"/>
    <tableColumn id="9" xr3:uid="{F054CF25-0179-4220-9EAE-FAC0BCAF5571}" name="31/01/2024" dataDxfId="40" totalsRowDxfId="41" dataCellStyle="Normal 2" totalsRowCellStyle="Normal 2"/>
    <tableColumn id="10" xr3:uid="{9DEFCC80-D939-4219-9B90-590D5229B16E}" name="28/02/2024" dataDxfId="38" totalsRowDxfId="39" dataCellStyle="Normal 2" totalsRowCellStyle="Normal 2"/>
    <tableColumn id="11" xr3:uid="{EBE416AD-821F-4C83-B525-A0022F123835}" name="31/03/2024" dataDxfId="36" totalsRowDxfId="37" dataCellStyle="Normal 2" totalsRowCellStyle="Normal 2"/>
    <tableColumn id="12" xr3:uid="{85477D47-8017-4F45-9450-87AE55FFF5F3}" name="30/04/2024" dataDxfId="34" totalsRowDxfId="35" dataCellStyle="Normal 2" totalsRowCellStyle="Normal 2"/>
    <tableColumn id="13" xr3:uid="{6732A141-EA5F-4E24-A6DA-374A849986B8}" name="31/05/2024" dataDxfId="32" totalsRowDxfId="33" dataCellStyle="Normal 2" totalsRowCellStyle="Normal 2"/>
    <tableColumn id="14" xr3:uid="{1AAA8614-417B-4C43-A231-192BD7694DF0}" name="30/06/2024"/>
    <tableColumn id="15" xr3:uid="{B5284E49-6C0A-48B1-94DE-842A385C3B70}" name="31/07/2024"/>
    <tableColumn id="16" xr3:uid="{4200055B-2C71-4DD7-AA53-9EAEF14C0AE7}" name="30/08/2024"/>
    <tableColumn id="17" xr3:uid="{7B07273A-9379-4C11-A0A0-D282A7BA0579}" name="30/09/2024" dataDxfId="31" dataCellStyle="Normal 2"/>
    <tableColumn id="18" xr3:uid="{0E70AFF8-AFFB-45A4-BC43-34DB2C1A56A2}" name="31/10/2024" dataDxfId="30" dataCellStyle="Normal 2"/>
    <tableColumn id="19" xr3:uid="{89EF554A-661C-4029-82EF-4A2EADBB6BCC}" name="30/11/2024" dataDxfId="29" dataCellStyle="Normal 2"/>
    <tableColumn id="20" xr3:uid="{9CE44217-CC60-42C6-8C3C-AB14696DC460}" name="31/12/2024" dataDxfId="28" dataCellStyle="Normal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054270-ED18-4EC4-B8CB-ED15F8707AE9}" name="Tabla14" displayName="Tabla14" ref="B2:U12" totalsRowCount="1" headerRowDxfId="27">
  <autoFilter ref="B2:U11" xr:uid="{72F0EFE0-692C-456B-88F4-43BC8DD5FFF0}"/>
  <tableColumns count="20">
    <tableColumn id="1" xr3:uid="{35AEA627-F4CF-4D46-BE5E-C8A17E06A00A}" name="CLASE DE CUENTA"/>
    <tableColumn id="2" xr3:uid="{D8D71598-7C8C-4C10-BA2E-87AC86E2545F}" name="DENOMINACIÓN"/>
    <tableColumn id="3" xr3:uid="{759D39C0-28DC-47E8-98E8-35DCA87FCCE4}" name="TITULARIDAD"/>
    <tableColumn id="4" xr3:uid="{B9359F23-268B-4F9B-A303-545A86111529}" name="RADICACIÓN"/>
    <tableColumn id="5" xr3:uid="{0D7F2B52-96BC-4B46-AA59-B899B94C3593}" name="ENTIDAD BANCARIA"/>
    <tableColumn id="6" xr3:uid="{A0F7FA79-1E8D-48D7-8EAF-6E4C908CD1F1}" name="NUMERO CUENTA" dataDxfId="25" totalsRowDxfId="26"/>
    <tableColumn id="7" xr3:uid="{8C49B9EA-70C4-4013-AF76-473A9A50FF73}" name="NIF ASOCIADO"/>
    <tableColumn id="8" xr3:uid="{11A26AB7-25E9-4A48-B4CB-EC1431CBDA9E}" name="DIVISA"/>
    <tableColumn id="9" xr3:uid="{65D5227F-BF2D-4095-9AE7-8CF954BDA5B8}" name="31/01/2023" dataDxfId="23" totalsRowDxfId="24" dataCellStyle="Normal 2" totalsRowCellStyle="Normal 2"/>
    <tableColumn id="10" xr3:uid="{F8CBD147-81EB-457F-9821-AB20117EE6B9}" name="28/02/2023" dataDxfId="21" totalsRowDxfId="22" dataCellStyle="Normal 2" totalsRowCellStyle="Normal 2"/>
    <tableColumn id="11" xr3:uid="{F3E746EC-3D9E-4971-96C2-4E026618D298}" name="31/03/2023" dataDxfId="19" totalsRowDxfId="20" dataCellStyle="Normal 2" totalsRowCellStyle="Normal 2"/>
    <tableColumn id="12" xr3:uid="{DAECBFAC-E3EC-4A4A-AF96-614078DA83FF}" name="30/04/2023" dataDxfId="17" totalsRowDxfId="18" dataCellStyle="Normal 2" totalsRowCellStyle="Normal 2"/>
    <tableColumn id="13" xr3:uid="{F164DBA7-E801-4C4B-9932-16F7A0A016F8}" name="31/05/2023" dataDxfId="15" totalsRowDxfId="16" dataCellStyle="Normal 2" totalsRowCellStyle="Normal 2"/>
    <tableColumn id="14" xr3:uid="{30EEE0B0-5941-4E79-BF9A-CA967826F348}" name="30/06/2023"/>
    <tableColumn id="15" xr3:uid="{D24ADC37-2C93-4FA5-817C-66DFA275BFBB}" name="31/07/2023"/>
    <tableColumn id="16" xr3:uid="{95967715-DB6E-4FBF-88E3-243C38255475}" name="30/08/2023"/>
    <tableColumn id="17" xr3:uid="{D4DD4185-1118-41F2-BD6C-B4F9D9EF3473}" name="30/09/2023"/>
    <tableColumn id="18" xr3:uid="{48C17625-36A2-4482-ADFD-6A1AE759E2D8}" name="31/10/2023"/>
    <tableColumn id="19" xr3:uid="{AA3B1F4F-C320-4803-9C59-D04F58E613F0}" name="30/11/2023"/>
    <tableColumn id="20" xr3:uid="{E7944383-E525-4EFD-A558-C42BF452FEF6}" name="31/12/202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688AAE-A317-4A1F-BA96-BEC348955648}" name="Tabla1" displayName="Tabla1" ref="B2:U11" totalsRowShown="0" headerRowDxfId="14">
  <autoFilter ref="B2:U11" xr:uid="{72F0EFE0-692C-456B-88F4-43BC8DD5FFF0}"/>
  <tableColumns count="20">
    <tableColumn id="1" xr3:uid="{78122FCD-55AC-4AFC-9D8D-A2414168DCE6}" name="CLASE DE CUENTA"/>
    <tableColumn id="2" xr3:uid="{AF6CE5E5-5B0A-44A6-9857-B185208C00AB}" name="DENOMINACIÓN"/>
    <tableColumn id="3" xr3:uid="{02D27619-9358-4BDA-A0C0-84FC51B9F50A}" name="TITULARIDAD"/>
    <tableColumn id="4" xr3:uid="{1C3921D5-AB42-4FF6-9B8C-D41EC560C3D8}" name="RADICACIÓN"/>
    <tableColumn id="5" xr3:uid="{1A0FF243-EEA3-41F5-B3D3-EB0DD9AF627C}" name="ENTIDAD BANCARIA"/>
    <tableColumn id="6" xr3:uid="{36FCE3A4-B3A9-4006-80BE-C4DE7E7D6EF5}" name="NUMERO CUENTA" dataDxfId="13"/>
    <tableColumn id="7" xr3:uid="{3D436DEC-8E0F-4BDB-B144-99538CF10597}" name="NIF ASOCIADO"/>
    <tableColumn id="8" xr3:uid="{35852AE9-D171-4FDB-8D90-74E45E83A587}" name="DIVISA"/>
    <tableColumn id="9" xr3:uid="{641DCEA0-5925-47C8-90A8-23138E6E28F5}" name="31/01/2022" dataDxfId="12" dataCellStyle="Normal 2"/>
    <tableColumn id="10" xr3:uid="{BA987288-D9D9-493D-9184-02DB19158E12}" name="28/02/2022" dataDxfId="11" dataCellStyle="Normal 2"/>
    <tableColumn id="11" xr3:uid="{F1703EF6-F06A-41D7-91C3-3F01D5DBABC1}" name="31/03/2022" dataDxfId="10" dataCellStyle="Normal 2"/>
    <tableColumn id="12" xr3:uid="{FE631818-3851-43D7-8965-63C9B76A4135}" name="30/04/2022" dataDxfId="9" dataCellStyle="Normal 2"/>
    <tableColumn id="13" xr3:uid="{E76953B2-5EDC-4D5E-B150-3F490B0CA76C}" name="31/05/2022" dataDxfId="8" dataCellStyle="Normal 2"/>
    <tableColumn id="14" xr3:uid="{AA88B599-4650-4017-88CA-3E9DCD7FBC80}" name="30/06/2022"/>
    <tableColumn id="15" xr3:uid="{DD014EBA-56BA-43BE-8A83-ECA1E9AB8B3E}" name="31/07/2022"/>
    <tableColumn id="16" xr3:uid="{8DB1F5B6-49ED-45E1-AB75-BBB27F0C1787}" name="30/08/2022"/>
    <tableColumn id="17" xr3:uid="{04DE5488-9793-4482-8686-D2B8182BDB6A}" name="30/09/2022"/>
    <tableColumn id="18" xr3:uid="{52F67C76-0EC3-40FA-B37E-B4C706C731BA}" name="31/10/2022"/>
    <tableColumn id="19" xr3:uid="{8E258904-D4E1-48E1-9093-8857EAC13692}" name="30/11/2022"/>
    <tableColumn id="20" xr3:uid="{9B53C2BD-A2DD-4D67-8BFC-D142DC0C896E}" name="31/12/202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FF9DA8-C322-4363-A16A-7FF88EC2434C}" name="Tabla13" displayName="Tabla13" ref="B2:U11" totalsRowShown="0" headerRowDxfId="7">
  <autoFilter ref="B2:U11" xr:uid="{72F0EFE0-692C-456B-88F4-43BC8DD5FFF0}"/>
  <tableColumns count="20">
    <tableColumn id="1" xr3:uid="{2D36B0EB-3C71-46D3-BF0A-619D4D419D96}" name="CLASE DE CUENTA"/>
    <tableColumn id="2" xr3:uid="{EC684629-FD72-4F6D-9924-8A791D10291A}" name="DENOMINACIÓN"/>
    <tableColumn id="3" xr3:uid="{D2B3D0F8-FB02-493E-A2AB-3157ED0114ED}" name="TITULARIDAD"/>
    <tableColumn id="4" xr3:uid="{9C40C28B-40B7-4FFD-B6CE-9BD1831A346C}" name="RADICACIÓN"/>
    <tableColumn id="5" xr3:uid="{C8E16D55-C8F7-4AEE-AAA5-513BAF7ED9FE}" name="ENTIDAD BANCARIA"/>
    <tableColumn id="6" xr3:uid="{CDD87DDE-2BBD-4D05-9666-A4DF7C79175B}" name="NUMERO CUENTA" dataDxfId="6"/>
    <tableColumn id="7" xr3:uid="{E976D77D-6174-4050-BBA1-7D472DDFE16A}" name="NIF ASOCIADO"/>
    <tableColumn id="8" xr3:uid="{B0A3BA9F-CA50-436C-8B09-518B7DFF96FC}" name="DIVISA"/>
    <tableColumn id="9" xr3:uid="{3433C2FB-06FB-4EEF-A766-28E0E9A163E2}" name="31/01/2021" dataDxfId="5" dataCellStyle="Normal 2"/>
    <tableColumn id="10" xr3:uid="{140A913A-6B7F-4C69-839B-F42708D7C25E}" name="28/02/2021" dataDxfId="4" dataCellStyle="Normal 2"/>
    <tableColumn id="11" xr3:uid="{574A132E-CCBB-4FE6-B5B8-DAFFD3050B4C}" name="31/03/2021" dataDxfId="3" dataCellStyle="Normal 2"/>
    <tableColumn id="12" xr3:uid="{78F706D8-580B-4C72-93B7-2DEAAC8CE8FB}" name="30/04/2021" dataDxfId="2" dataCellStyle="Normal 2"/>
    <tableColumn id="13" xr3:uid="{186E8F36-7EC2-4BE7-A619-6C831D657042}" name="31/05/2021" dataDxfId="1" dataCellStyle="Normal 2"/>
    <tableColumn id="14" xr3:uid="{6E62A324-168E-4F35-8380-60E8D75C6D62}" name="30/06/2021"/>
    <tableColumn id="15" xr3:uid="{62811308-3BB4-4AC6-8815-C53085A7BAFB}" name="31/07/2021"/>
    <tableColumn id="16" xr3:uid="{A13F9247-0A7F-4C91-B0C3-144781E66FF7}" name="30/08/2021"/>
    <tableColumn id="17" xr3:uid="{736808B5-5B94-4A00-A3FD-7F7FEE74CF07}" name="30/09/2021"/>
    <tableColumn id="18" xr3:uid="{F2E6DF4D-A9CA-4E00-91C4-D27DD27C65F6}" name="31/10/2021"/>
    <tableColumn id="19" xr3:uid="{EBA932D6-108C-4192-9F62-3207CA1DA615}" name="30/11/2021"/>
    <tableColumn id="20" xr3:uid="{F830435C-5C8E-4F5C-AE91-FAE1447BAF39}" name="31/12/2021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E11D-E0F1-4915-88BF-527AB9323641}">
  <dimension ref="B1:U17"/>
  <sheetViews>
    <sheetView tabSelected="1" topLeftCell="F1" workbookViewId="0">
      <selection activeCell="R19" sqref="R19"/>
    </sheetView>
  </sheetViews>
  <sheetFormatPr defaultColWidth="11.42578125" defaultRowHeight="15"/>
  <cols>
    <col min="2" max="2" width="24.42578125" customWidth="1"/>
    <col min="3" max="3" width="25.7109375" customWidth="1"/>
    <col min="4" max="4" width="14.7109375" customWidth="1"/>
    <col min="5" max="5" width="14.42578125" customWidth="1"/>
    <col min="6" max="6" width="22.5703125" customWidth="1"/>
    <col min="7" max="7" width="18.7109375" customWidth="1"/>
    <col min="8" max="8" width="16" customWidth="1"/>
    <col min="9" max="9" width="9.140625" customWidth="1"/>
    <col min="10" max="12" width="13.140625" customWidth="1"/>
    <col min="13" max="13" width="14.5703125" customWidth="1"/>
    <col min="14" max="14" width="13.140625" customWidth="1"/>
    <col min="15" max="21" width="12.85546875" customWidth="1"/>
  </cols>
  <sheetData>
    <row r="1" spans="2:21">
      <c r="J1" s="9" t="s"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</row>
    <row r="3" spans="2:21">
      <c r="B3" t="s">
        <v>21</v>
      </c>
      <c r="C3" t="s">
        <v>22</v>
      </c>
      <c r="D3" t="s">
        <v>23</v>
      </c>
      <c r="E3" t="s">
        <v>24</v>
      </c>
      <c r="F3" t="s">
        <v>25</v>
      </c>
      <c r="G3" s="3" t="s">
        <v>26</v>
      </c>
      <c r="H3" t="s">
        <v>27</v>
      </c>
      <c r="I3" t="s">
        <v>28</v>
      </c>
      <c r="J3" s="4">
        <v>3066232.13</v>
      </c>
      <c r="K3" s="4">
        <v>3324469.64</v>
      </c>
      <c r="L3" s="4">
        <v>3944444.49</v>
      </c>
      <c r="M3" s="4">
        <v>3627388.3</v>
      </c>
      <c r="N3" s="4">
        <v>3568030.19</v>
      </c>
      <c r="O3" s="4">
        <v>4014301.23</v>
      </c>
      <c r="P3" s="10">
        <v>3509299.59</v>
      </c>
      <c r="Q3" s="10">
        <v>3488433.48</v>
      </c>
      <c r="R3" s="10">
        <v>4048154.94</v>
      </c>
      <c r="S3" s="10">
        <v>4042060.82</v>
      </c>
      <c r="T3" s="10">
        <v>4416716.09</v>
      </c>
      <c r="U3" s="12">
        <v>4871392.04</v>
      </c>
    </row>
    <row r="4" spans="2:2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s="3" t="s">
        <v>29</v>
      </c>
      <c r="H4" t="s">
        <v>27</v>
      </c>
      <c r="I4" t="s">
        <v>28</v>
      </c>
      <c r="J4" s="4">
        <v>23230.75</v>
      </c>
      <c r="K4" s="4">
        <v>23230.75</v>
      </c>
      <c r="L4" s="4">
        <v>26039.07</v>
      </c>
      <c r="M4" s="4">
        <v>26039.07</v>
      </c>
      <c r="N4" s="4">
        <v>26039.07</v>
      </c>
      <c r="O4" s="4">
        <v>26149.84</v>
      </c>
      <c r="P4" s="10">
        <v>27057.34</v>
      </c>
      <c r="Q4" s="10">
        <v>27457.34</v>
      </c>
      <c r="R4" s="10">
        <v>27566.22</v>
      </c>
      <c r="S4" s="10">
        <v>27566.22</v>
      </c>
      <c r="T4" s="10">
        <v>28459.97</v>
      </c>
      <c r="U4" s="12">
        <v>29372.77</v>
      </c>
    </row>
    <row r="5" spans="2:21">
      <c r="B5" t="s">
        <v>21</v>
      </c>
      <c r="C5" t="s">
        <v>22</v>
      </c>
      <c r="D5" t="s">
        <v>23</v>
      </c>
      <c r="E5" t="s">
        <v>24</v>
      </c>
      <c r="F5" t="s">
        <v>25</v>
      </c>
      <c r="G5" s="3" t="s">
        <v>30</v>
      </c>
      <c r="H5" t="s">
        <v>27</v>
      </c>
      <c r="I5" t="s">
        <v>28</v>
      </c>
      <c r="J5" s="4">
        <v>932147.25</v>
      </c>
      <c r="K5" s="4">
        <v>932147.25</v>
      </c>
      <c r="L5" s="4">
        <v>935723.07</v>
      </c>
      <c r="M5" s="4">
        <v>1081287.8799999999</v>
      </c>
      <c r="N5" s="4">
        <v>1081287.8799999999</v>
      </c>
      <c r="O5" s="4">
        <v>1115351.8500000001</v>
      </c>
      <c r="P5" s="10">
        <v>1115351.8500000001</v>
      </c>
      <c r="Q5" s="10">
        <v>1115351.8500000001</v>
      </c>
      <c r="R5" s="10">
        <v>915203.07</v>
      </c>
      <c r="S5" s="10">
        <v>926456</v>
      </c>
      <c r="T5" s="10">
        <v>927452.24</v>
      </c>
      <c r="U5" s="12">
        <v>1124443.3799999999</v>
      </c>
    </row>
    <row r="6" spans="2:21">
      <c r="B6" t="s">
        <v>21</v>
      </c>
      <c r="C6" t="s">
        <v>22</v>
      </c>
      <c r="D6" t="s">
        <v>23</v>
      </c>
      <c r="E6" t="s">
        <v>24</v>
      </c>
      <c r="F6" t="s">
        <v>25</v>
      </c>
      <c r="G6" s="3" t="s">
        <v>31</v>
      </c>
      <c r="H6" t="s">
        <v>27</v>
      </c>
      <c r="I6" t="s">
        <v>28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11" t="s">
        <v>32</v>
      </c>
      <c r="Q6" s="11" t="s">
        <v>32</v>
      </c>
      <c r="R6" s="11" t="s">
        <v>32</v>
      </c>
      <c r="S6" s="11" t="s">
        <v>32</v>
      </c>
      <c r="T6" s="11" t="s">
        <v>32</v>
      </c>
      <c r="U6" s="13" t="s">
        <v>32</v>
      </c>
    </row>
    <row r="7" spans="2:21">
      <c r="B7" t="s">
        <v>21</v>
      </c>
      <c r="C7" t="s">
        <v>22</v>
      </c>
      <c r="D7" t="s">
        <v>23</v>
      </c>
      <c r="E7" t="s">
        <v>24</v>
      </c>
      <c r="F7" t="s">
        <v>25</v>
      </c>
      <c r="G7" s="3" t="s">
        <v>33</v>
      </c>
      <c r="H7" t="s">
        <v>27</v>
      </c>
      <c r="I7" t="s">
        <v>28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11" t="s">
        <v>32</v>
      </c>
      <c r="Q7" s="11" t="s">
        <v>32</v>
      </c>
      <c r="R7" s="11" t="s">
        <v>32</v>
      </c>
      <c r="S7" s="11" t="s">
        <v>32</v>
      </c>
      <c r="T7" s="11" t="s">
        <v>32</v>
      </c>
      <c r="U7" s="13" t="s">
        <v>32</v>
      </c>
    </row>
    <row r="8" spans="2:21">
      <c r="B8" t="s">
        <v>21</v>
      </c>
      <c r="C8" t="s">
        <v>34</v>
      </c>
      <c r="D8" t="s">
        <v>23</v>
      </c>
      <c r="E8" t="s">
        <v>24</v>
      </c>
      <c r="F8" t="s">
        <v>25</v>
      </c>
      <c r="G8" s="3" t="s">
        <v>35</v>
      </c>
      <c r="H8" t="s">
        <v>27</v>
      </c>
      <c r="I8" t="s">
        <v>36</v>
      </c>
      <c r="J8" s="4">
        <v>128671.1</v>
      </c>
      <c r="K8" s="4">
        <v>160966.87</v>
      </c>
      <c r="L8" s="4">
        <v>183055.82</v>
      </c>
      <c r="M8" s="4">
        <v>157708.17000000001</v>
      </c>
      <c r="N8" s="4">
        <v>329838.38</v>
      </c>
      <c r="O8" s="4">
        <v>192884.62</v>
      </c>
      <c r="P8" s="10">
        <v>59844.74</v>
      </c>
      <c r="Q8" s="10">
        <v>98747.25</v>
      </c>
      <c r="R8" s="10">
        <v>217428.35</v>
      </c>
      <c r="S8" s="10">
        <v>272186.23</v>
      </c>
      <c r="T8" s="10">
        <v>285389.68</v>
      </c>
      <c r="U8" s="12">
        <v>664049.31999999995</v>
      </c>
    </row>
    <row r="9" spans="2:21">
      <c r="B9" t="s">
        <v>21</v>
      </c>
      <c r="C9" t="s">
        <v>37</v>
      </c>
      <c r="D9" t="s">
        <v>23</v>
      </c>
      <c r="E9" t="s">
        <v>24</v>
      </c>
      <c r="F9" t="s">
        <v>38</v>
      </c>
      <c r="G9" s="2" t="s">
        <v>39</v>
      </c>
      <c r="H9" t="s">
        <v>27</v>
      </c>
      <c r="I9" t="s">
        <v>28</v>
      </c>
      <c r="J9" s="4">
        <v>3443245.54</v>
      </c>
      <c r="K9" s="4">
        <v>3101697.3</v>
      </c>
      <c r="L9" s="4">
        <v>3104482.71</v>
      </c>
      <c r="M9" s="4">
        <v>3164522.72</v>
      </c>
      <c r="N9" s="4">
        <v>3478249.04</v>
      </c>
      <c r="O9" s="4">
        <v>3264546.23</v>
      </c>
      <c r="P9" s="10">
        <v>3217476.96</v>
      </c>
      <c r="Q9" s="10">
        <v>4365971.24</v>
      </c>
      <c r="R9" s="10">
        <v>3841351.62</v>
      </c>
      <c r="S9" s="10">
        <v>3342965.22</v>
      </c>
      <c r="T9" s="10">
        <v>3277045.97</v>
      </c>
      <c r="U9" s="12">
        <v>3075466.54</v>
      </c>
    </row>
    <row r="10" spans="2:21">
      <c r="B10" t="s">
        <v>21</v>
      </c>
      <c r="C10" t="s">
        <v>40</v>
      </c>
      <c r="D10" t="s">
        <v>23</v>
      </c>
      <c r="E10" t="s">
        <v>24</v>
      </c>
      <c r="F10" t="s">
        <v>38</v>
      </c>
      <c r="G10" s="2" t="s">
        <v>41</v>
      </c>
      <c r="H10" t="s">
        <v>27</v>
      </c>
      <c r="I10" t="s">
        <v>36</v>
      </c>
      <c r="J10" s="4">
        <v>188417.5</v>
      </c>
      <c r="K10" s="4">
        <v>188417.5</v>
      </c>
      <c r="L10" s="4">
        <v>188417.5</v>
      </c>
      <c r="M10" s="4">
        <v>188417.5</v>
      </c>
      <c r="N10" s="4">
        <v>188417.5</v>
      </c>
      <c r="O10" s="4">
        <v>188417.5</v>
      </c>
      <c r="P10" s="10">
        <v>2970.53</v>
      </c>
      <c r="Q10" s="10">
        <v>5976.07</v>
      </c>
      <c r="R10" s="10">
        <v>6984.65</v>
      </c>
      <c r="S10" s="10">
        <v>6984.65</v>
      </c>
      <c r="T10" s="10">
        <v>26984.65</v>
      </c>
      <c r="U10" s="12">
        <v>29984.65</v>
      </c>
    </row>
    <row r="11" spans="2:21">
      <c r="G11" s="2"/>
      <c r="J11" s="8"/>
      <c r="K11" s="8"/>
      <c r="L11" s="8"/>
      <c r="M11" s="8"/>
      <c r="N11" s="8"/>
    </row>
    <row r="12" spans="2:21">
      <c r="G12" s="2"/>
      <c r="J12" s="4"/>
      <c r="K12" s="4"/>
      <c r="L12" s="4"/>
      <c r="M12" s="4"/>
      <c r="N12" s="4"/>
    </row>
    <row r="13" spans="2:21">
      <c r="G13" s="2"/>
    </row>
    <row r="14" spans="2:21">
      <c r="G14" s="2"/>
    </row>
    <row r="15" spans="2:21">
      <c r="G15" s="2"/>
    </row>
    <row r="16" spans="2:21">
      <c r="G16" s="2"/>
    </row>
    <row r="17" spans="7:7">
      <c r="G17" s="2"/>
    </row>
  </sheetData>
  <mergeCells count="1">
    <mergeCell ref="J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2163-53B6-4876-9304-9208E86A0996}">
  <dimension ref="B1:U17"/>
  <sheetViews>
    <sheetView topLeftCell="D1" workbookViewId="0">
      <selection activeCell="L22" sqref="L22"/>
    </sheetView>
  </sheetViews>
  <sheetFormatPr defaultColWidth="11.42578125" defaultRowHeight="15"/>
  <cols>
    <col min="2" max="2" width="24.42578125" customWidth="1"/>
    <col min="3" max="3" width="25.7109375" customWidth="1"/>
    <col min="4" max="4" width="14.7109375" customWidth="1"/>
    <col min="5" max="5" width="14.42578125" customWidth="1"/>
    <col min="6" max="6" width="22.5703125" customWidth="1"/>
    <col min="7" max="7" width="18.7109375" customWidth="1"/>
    <col min="8" max="8" width="16" customWidth="1"/>
    <col min="9" max="9" width="9.140625" customWidth="1"/>
    <col min="10" max="12" width="13.140625" customWidth="1"/>
    <col min="13" max="13" width="14.5703125" customWidth="1"/>
    <col min="14" max="14" width="13.140625" customWidth="1"/>
    <col min="15" max="21" width="12.85546875" customWidth="1"/>
  </cols>
  <sheetData>
    <row r="1" spans="2:21">
      <c r="J1" s="9" t="s"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</row>
    <row r="3" spans="2:21">
      <c r="B3" t="s">
        <v>21</v>
      </c>
      <c r="C3" t="s">
        <v>22</v>
      </c>
      <c r="D3" t="s">
        <v>23</v>
      </c>
      <c r="E3" t="s">
        <v>24</v>
      </c>
      <c r="F3" t="s">
        <v>25</v>
      </c>
      <c r="G3" s="3" t="s">
        <v>26</v>
      </c>
      <c r="H3" t="s">
        <v>27</v>
      </c>
      <c r="I3" t="s">
        <v>28</v>
      </c>
      <c r="J3" s="4">
        <v>2019981.57</v>
      </c>
      <c r="K3" s="4">
        <v>1946729.49</v>
      </c>
      <c r="L3" s="4">
        <v>2396003.7799999998</v>
      </c>
      <c r="M3" s="4">
        <v>2170033.38</v>
      </c>
      <c r="N3" s="4">
        <v>2325864.2999999998</v>
      </c>
      <c r="O3" s="4">
        <v>2733903.3</v>
      </c>
      <c r="P3" s="4">
        <v>2520563.48</v>
      </c>
      <c r="Q3" s="4">
        <v>2397610.35</v>
      </c>
      <c r="R3" s="4">
        <v>2294227.9700000002</v>
      </c>
      <c r="S3" s="4">
        <v>1992415.36</v>
      </c>
      <c r="T3" s="4">
        <v>1950065.38</v>
      </c>
      <c r="U3" s="4">
        <v>2625601.46</v>
      </c>
    </row>
    <row r="4" spans="2:2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s="3" t="s">
        <v>29</v>
      </c>
      <c r="H4" t="s">
        <v>27</v>
      </c>
      <c r="I4" t="s">
        <v>28</v>
      </c>
      <c r="J4" s="4">
        <v>20236.18</v>
      </c>
      <c r="K4" s="4">
        <f>+Tabla145[[#This Row],[31/01/2024]]</f>
        <v>20236.18</v>
      </c>
      <c r="L4" s="4">
        <v>20384.509999999998</v>
      </c>
      <c r="M4" s="4">
        <f>+Tabla145[[#This Row],[31/03/2024]]</f>
        <v>20384.509999999998</v>
      </c>
      <c r="N4" s="4">
        <f>+Tabla145[[#This Row],[30/04/2024]]</f>
        <v>20384.509999999998</v>
      </c>
      <c r="O4" s="4">
        <v>20527.939999999999</v>
      </c>
      <c r="P4" s="4">
        <f>+Tabla145[[#This Row],[30/06/2024]]</f>
        <v>20527.939999999999</v>
      </c>
      <c r="Q4" s="4">
        <f>+Tabla145[[#This Row],[31/07/2024]]</f>
        <v>20527.939999999999</v>
      </c>
      <c r="R4" s="4">
        <v>20660.919999999998</v>
      </c>
      <c r="S4" s="4">
        <v>20660.919999999998</v>
      </c>
      <c r="T4" s="4">
        <v>20660.919999999998</v>
      </c>
      <c r="U4" s="4">
        <v>20765.62</v>
      </c>
    </row>
    <row r="5" spans="2:21">
      <c r="B5" t="s">
        <v>21</v>
      </c>
      <c r="C5" t="s">
        <v>22</v>
      </c>
      <c r="D5" t="s">
        <v>23</v>
      </c>
      <c r="E5" t="s">
        <v>24</v>
      </c>
      <c r="F5" t="s">
        <v>25</v>
      </c>
      <c r="G5" s="3" t="s">
        <v>30</v>
      </c>
      <c r="H5" t="s">
        <v>27</v>
      </c>
      <c r="I5" t="s">
        <v>28</v>
      </c>
      <c r="J5" s="4">
        <v>611329.43000000005</v>
      </c>
      <c r="K5" s="4">
        <f>+Tabla145[[#This Row],[31/01/2024]]</f>
        <v>611329.43000000005</v>
      </c>
      <c r="L5" s="4">
        <v>615497.88</v>
      </c>
      <c r="M5" s="4">
        <f>+Tabla145[[#This Row],[31/03/2024]]</f>
        <v>615497.88</v>
      </c>
      <c r="N5" s="4">
        <v>668045.56999999995</v>
      </c>
      <c r="O5" s="4">
        <v>771129.16</v>
      </c>
      <c r="P5" s="4">
        <v>782969.83</v>
      </c>
      <c r="Q5" s="4">
        <v>890423.25</v>
      </c>
      <c r="R5" s="4">
        <v>915203.07</v>
      </c>
      <c r="S5" s="4">
        <v>926456</v>
      </c>
      <c r="T5" s="4">
        <v>927452.24</v>
      </c>
      <c r="U5" s="4">
        <v>932147.25</v>
      </c>
    </row>
    <row r="6" spans="2:21">
      <c r="B6" t="s">
        <v>21</v>
      </c>
      <c r="C6" t="s">
        <v>22</v>
      </c>
      <c r="D6" t="s">
        <v>23</v>
      </c>
      <c r="E6" t="s">
        <v>24</v>
      </c>
      <c r="F6" t="s">
        <v>25</v>
      </c>
      <c r="G6" s="3" t="s">
        <v>31</v>
      </c>
      <c r="H6" t="s">
        <v>27</v>
      </c>
      <c r="I6" t="s">
        <v>28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/>
      <c r="S6" s="4"/>
      <c r="T6" s="4"/>
      <c r="U6" s="4"/>
    </row>
    <row r="7" spans="2:21">
      <c r="B7" t="s">
        <v>21</v>
      </c>
      <c r="C7" t="s">
        <v>22</v>
      </c>
      <c r="D7" t="s">
        <v>23</v>
      </c>
      <c r="E7" t="s">
        <v>24</v>
      </c>
      <c r="F7" t="s">
        <v>25</v>
      </c>
      <c r="G7" s="3" t="s">
        <v>33</v>
      </c>
      <c r="H7" t="s">
        <v>27</v>
      </c>
      <c r="I7" t="s">
        <v>28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/>
      <c r="S7" s="4"/>
      <c r="T7" s="4"/>
      <c r="U7" s="4"/>
    </row>
    <row r="8" spans="2:21">
      <c r="B8" t="s">
        <v>21</v>
      </c>
      <c r="C8" t="s">
        <v>34</v>
      </c>
      <c r="D8" t="s">
        <v>23</v>
      </c>
      <c r="E8" t="s">
        <v>24</v>
      </c>
      <c r="F8" t="s">
        <v>25</v>
      </c>
      <c r="G8" s="3" t="s">
        <v>35</v>
      </c>
      <c r="H8" t="s">
        <v>27</v>
      </c>
      <c r="I8" t="s">
        <v>36</v>
      </c>
      <c r="J8" s="4">
        <v>117750.81</v>
      </c>
      <c r="K8" s="4">
        <v>104389.18</v>
      </c>
      <c r="L8" s="4">
        <v>168470.79</v>
      </c>
      <c r="M8" s="4">
        <v>475885.79</v>
      </c>
      <c r="N8" s="4">
        <v>646292.43000000005</v>
      </c>
      <c r="O8" s="4">
        <v>783482.56</v>
      </c>
      <c r="P8" s="4">
        <v>782785.24</v>
      </c>
      <c r="Q8" s="4">
        <v>378578.74</v>
      </c>
      <c r="R8" s="4">
        <v>351443.8</v>
      </c>
      <c r="S8" s="4">
        <v>554802.97</v>
      </c>
      <c r="T8" s="4">
        <v>105753.78</v>
      </c>
      <c r="U8" s="4">
        <v>100267.78</v>
      </c>
    </row>
    <row r="9" spans="2:21">
      <c r="B9" t="s">
        <v>21</v>
      </c>
      <c r="C9" t="s">
        <v>37</v>
      </c>
      <c r="D9" t="s">
        <v>23</v>
      </c>
      <c r="E9" t="s">
        <v>24</v>
      </c>
      <c r="F9" t="s">
        <v>38</v>
      </c>
      <c r="G9" s="2" t="s">
        <v>39</v>
      </c>
      <c r="H9" t="s">
        <v>27</v>
      </c>
      <c r="I9" t="s">
        <v>28</v>
      </c>
      <c r="J9" s="4">
        <v>3059496.85</v>
      </c>
      <c r="K9" s="4">
        <v>2754709.04</v>
      </c>
      <c r="L9" s="4">
        <v>2679919.2999999998</v>
      </c>
      <c r="M9" s="4">
        <v>2334746.1</v>
      </c>
      <c r="N9" s="4">
        <v>1960526.9</v>
      </c>
      <c r="O9" s="4">
        <v>1885885.29</v>
      </c>
      <c r="P9" s="4">
        <v>3630231.09</v>
      </c>
      <c r="Q9" s="4">
        <v>3940678.87</v>
      </c>
      <c r="R9" s="4">
        <v>3565496.18</v>
      </c>
      <c r="S9" s="4">
        <v>3702666.9</v>
      </c>
      <c r="T9" s="4">
        <v>4069339.77</v>
      </c>
      <c r="U9" s="4">
        <v>3440619.43</v>
      </c>
    </row>
    <row r="10" spans="2:21">
      <c r="B10" t="s">
        <v>21</v>
      </c>
      <c r="C10" t="s">
        <v>40</v>
      </c>
      <c r="D10" t="s">
        <v>23</v>
      </c>
      <c r="E10" t="s">
        <v>24</v>
      </c>
      <c r="F10" t="s">
        <v>38</v>
      </c>
      <c r="G10" s="2" t="s">
        <v>41</v>
      </c>
      <c r="H10" t="s">
        <v>27</v>
      </c>
      <c r="I10" t="s">
        <v>36</v>
      </c>
      <c r="J10" s="4">
        <v>116937.94</v>
      </c>
      <c r="K10" s="4">
        <f>+Tabla145[[#This Row],[31/01/2024]]</f>
        <v>116937.94</v>
      </c>
      <c r="L10" s="4">
        <f>+Tabla145[[#This Row],[28/02/2024]]</f>
        <v>116937.94</v>
      </c>
      <c r="M10" s="4">
        <f>+Tabla145[[#This Row],[31/03/2024]]</f>
        <v>116937.94</v>
      </c>
      <c r="N10" s="4">
        <v>373377.98</v>
      </c>
      <c r="O10" s="4">
        <v>173377.98</v>
      </c>
      <c r="P10" s="4">
        <f>+Tabla145[[#This Row],[30/06/2024]]</f>
        <v>173377.98</v>
      </c>
      <c r="Q10" s="4">
        <f>+Tabla145[[#This Row],[31/07/2024]]</f>
        <v>173377.98</v>
      </c>
      <c r="R10" s="4">
        <v>173377.98</v>
      </c>
      <c r="S10" s="4">
        <v>173377.98</v>
      </c>
      <c r="T10" s="4">
        <v>788417.5</v>
      </c>
      <c r="U10" s="4">
        <v>188417.5</v>
      </c>
    </row>
    <row r="11" spans="2:21">
      <c r="G11" s="2"/>
      <c r="J11" s="4"/>
      <c r="K11" s="4"/>
      <c r="L11" s="4"/>
      <c r="M11" s="4"/>
      <c r="N11" s="4"/>
    </row>
    <row r="12" spans="2:21">
      <c r="G12" s="2"/>
      <c r="J12" s="4"/>
      <c r="K12" s="4"/>
      <c r="L12" s="4"/>
      <c r="M12" s="4"/>
      <c r="N12" s="4"/>
    </row>
    <row r="13" spans="2:21">
      <c r="G13" s="2"/>
      <c r="U13" s="6"/>
    </row>
    <row r="14" spans="2:21">
      <c r="G14" s="2"/>
      <c r="M14" s="5"/>
      <c r="U14" s="6"/>
    </row>
    <row r="15" spans="2:21">
      <c r="G15" s="2"/>
      <c r="U15" s="6"/>
    </row>
    <row r="16" spans="2:21">
      <c r="G16" s="2"/>
    </row>
    <row r="17" spans="7:21">
      <c r="G17" s="2"/>
      <c r="U17" s="7"/>
    </row>
  </sheetData>
  <mergeCells count="1">
    <mergeCell ref="J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7D83-EC55-446A-89C1-058448141B21}">
  <dimension ref="B1:U18"/>
  <sheetViews>
    <sheetView workbookViewId="0">
      <selection activeCell="C23" sqref="C23"/>
    </sheetView>
  </sheetViews>
  <sheetFormatPr defaultColWidth="11.42578125" defaultRowHeight="15"/>
  <cols>
    <col min="2" max="2" width="24.42578125" customWidth="1"/>
    <col min="3" max="3" width="25.7109375" customWidth="1"/>
    <col min="4" max="4" width="14.7109375" customWidth="1"/>
    <col min="5" max="5" width="14.42578125" customWidth="1"/>
    <col min="6" max="6" width="22.5703125" customWidth="1"/>
    <col min="7" max="7" width="18.7109375" customWidth="1"/>
    <col min="8" max="8" width="16" customWidth="1"/>
    <col min="9" max="9" width="9.140625" customWidth="1"/>
    <col min="10" max="12" width="13.140625" customWidth="1"/>
    <col min="13" max="13" width="14.5703125" customWidth="1"/>
    <col min="14" max="14" width="13.140625" customWidth="1"/>
    <col min="15" max="21" width="12.85546875" customWidth="1"/>
  </cols>
  <sheetData>
    <row r="1" spans="2:21">
      <c r="J1" s="9" t="s"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54</v>
      </c>
      <c r="K2" s="1" t="s">
        <v>55</v>
      </c>
      <c r="L2" s="1" t="s">
        <v>56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 t="s">
        <v>64</v>
      </c>
      <c r="U2" s="1" t="s">
        <v>65</v>
      </c>
    </row>
    <row r="3" spans="2:21">
      <c r="B3" t="s">
        <v>21</v>
      </c>
      <c r="C3" t="s">
        <v>22</v>
      </c>
      <c r="D3" t="s">
        <v>23</v>
      </c>
      <c r="E3" t="s">
        <v>24</v>
      </c>
      <c r="F3" t="s">
        <v>25</v>
      </c>
      <c r="G3" s="3" t="s">
        <v>26</v>
      </c>
      <c r="H3" t="s">
        <v>27</v>
      </c>
      <c r="I3" t="s">
        <v>28</v>
      </c>
      <c r="J3" s="4">
        <v>431590.41</v>
      </c>
      <c r="K3" s="4">
        <v>666938.36</v>
      </c>
      <c r="L3" s="4">
        <v>1002170.67</v>
      </c>
      <c r="M3" s="4">
        <v>827015</v>
      </c>
      <c r="N3" s="4">
        <v>993181.23</v>
      </c>
      <c r="O3" s="4">
        <v>1041101.12</v>
      </c>
      <c r="P3" s="4">
        <v>647579.78</v>
      </c>
      <c r="Q3" s="4">
        <v>787547.51</v>
      </c>
      <c r="R3" s="4">
        <v>1072750.76</v>
      </c>
      <c r="S3" s="4">
        <v>936052.79</v>
      </c>
      <c r="T3" s="4">
        <v>903826.32</v>
      </c>
      <c r="U3" s="4">
        <v>1846242.76</v>
      </c>
    </row>
    <row r="4" spans="2:2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s="3" t="s">
        <v>29</v>
      </c>
      <c r="H4" t="s">
        <v>27</v>
      </c>
      <c r="I4" t="s">
        <v>28</v>
      </c>
      <c r="J4" s="4">
        <v>20277.900000000001</v>
      </c>
      <c r="K4" s="4">
        <v>20277.900000000001</v>
      </c>
      <c r="L4" s="4">
        <v>20277.900000000001</v>
      </c>
      <c r="M4" s="4">
        <v>20277.900000000001</v>
      </c>
      <c r="N4" s="4">
        <v>20277.900000000001</v>
      </c>
      <c r="O4" s="4">
        <v>20277.900000000001</v>
      </c>
      <c r="P4" s="4">
        <v>20277.900000000001</v>
      </c>
      <c r="Q4" s="4">
        <v>20277.900000000001</v>
      </c>
      <c r="R4" s="4">
        <v>20277.900000000001</v>
      </c>
      <c r="S4" s="4">
        <f>+Tabla14[[#This Row],[30/09/2023]]</f>
        <v>20277.900000000001</v>
      </c>
      <c r="T4" s="4">
        <v>20085.919999999998</v>
      </c>
      <c r="U4" s="4">
        <v>20236.18</v>
      </c>
    </row>
    <row r="5" spans="2:21">
      <c r="B5" t="s">
        <v>21</v>
      </c>
      <c r="C5" t="s">
        <v>22</v>
      </c>
      <c r="D5" t="s">
        <v>23</v>
      </c>
      <c r="E5" t="s">
        <v>24</v>
      </c>
      <c r="F5" t="s">
        <v>25</v>
      </c>
      <c r="G5" s="3" t="s">
        <v>30</v>
      </c>
      <c r="H5" t="s">
        <v>27</v>
      </c>
      <c r="I5" t="s">
        <v>28</v>
      </c>
      <c r="J5" s="4">
        <v>272889.03000000003</v>
      </c>
      <c r="K5" s="4">
        <v>272889.03000000003</v>
      </c>
      <c r="L5" s="4">
        <v>272889.03000000003</v>
      </c>
      <c r="M5" s="4">
        <v>272889.03000000003</v>
      </c>
      <c r="N5" s="4">
        <v>272889.03000000003</v>
      </c>
      <c r="O5" s="4">
        <v>272889.03000000003</v>
      </c>
      <c r="P5" s="4">
        <v>337836.03</v>
      </c>
      <c r="Q5" s="4">
        <v>337836.03</v>
      </c>
      <c r="R5" s="4">
        <v>401105.27</v>
      </c>
      <c r="S5" s="4">
        <f>+Tabla14[[#This Row],[30/09/2023]]</f>
        <v>401105.27</v>
      </c>
      <c r="T5" s="4">
        <v>435531.21</v>
      </c>
      <c r="U5" s="4">
        <v>481840.54</v>
      </c>
    </row>
    <row r="6" spans="2:21">
      <c r="B6" t="s">
        <v>21</v>
      </c>
      <c r="C6" t="s">
        <v>22</v>
      </c>
      <c r="D6" t="s">
        <v>23</v>
      </c>
      <c r="E6" t="s">
        <v>24</v>
      </c>
      <c r="F6" t="s">
        <v>25</v>
      </c>
      <c r="G6" s="3" t="s">
        <v>31</v>
      </c>
      <c r="H6" t="s">
        <v>27</v>
      </c>
      <c r="I6" t="s">
        <v>28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/>
      <c r="T6" s="4"/>
      <c r="U6" s="4">
        <v>0</v>
      </c>
    </row>
    <row r="7" spans="2:21">
      <c r="B7" t="s">
        <v>21</v>
      </c>
      <c r="C7" t="s">
        <v>22</v>
      </c>
      <c r="D7" t="s">
        <v>23</v>
      </c>
      <c r="E7" t="s">
        <v>24</v>
      </c>
      <c r="F7" t="s">
        <v>25</v>
      </c>
      <c r="G7" s="3" t="s">
        <v>33</v>
      </c>
      <c r="H7" t="s">
        <v>27</v>
      </c>
      <c r="I7" t="s">
        <v>28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/>
      <c r="T7" s="4"/>
      <c r="U7" s="4">
        <v>0</v>
      </c>
    </row>
    <row r="8" spans="2:21">
      <c r="B8" t="s">
        <v>21</v>
      </c>
      <c r="C8" t="s">
        <v>34</v>
      </c>
      <c r="D8" t="s">
        <v>23</v>
      </c>
      <c r="E8" t="s">
        <v>24</v>
      </c>
      <c r="F8" t="s">
        <v>25</v>
      </c>
      <c r="G8" s="3" t="s">
        <v>35</v>
      </c>
      <c r="H8" t="s">
        <v>27</v>
      </c>
      <c r="I8" t="s">
        <v>36</v>
      </c>
      <c r="J8" s="4">
        <v>160663.82999999999</v>
      </c>
      <c r="K8" s="4">
        <v>202521.46</v>
      </c>
      <c r="L8" s="4">
        <v>332123.19</v>
      </c>
      <c r="M8" s="4">
        <v>348501.75</v>
      </c>
      <c r="N8" s="4">
        <v>369262.09</v>
      </c>
      <c r="O8" s="4">
        <v>555070.85</v>
      </c>
      <c r="P8" s="4">
        <v>576894.31000000006</v>
      </c>
      <c r="Q8" s="4">
        <v>573663.38</v>
      </c>
      <c r="R8" s="4">
        <v>714127.14</v>
      </c>
      <c r="S8" s="4">
        <v>759021.73</v>
      </c>
      <c r="T8" s="4">
        <v>169443.44</v>
      </c>
      <c r="U8" s="4">
        <v>118783.96</v>
      </c>
    </row>
    <row r="9" spans="2:21">
      <c r="B9" t="s">
        <v>21</v>
      </c>
      <c r="C9" t="s">
        <v>37</v>
      </c>
      <c r="D9" t="s">
        <v>23</v>
      </c>
      <c r="E9" t="s">
        <v>24</v>
      </c>
      <c r="F9" t="s">
        <v>38</v>
      </c>
      <c r="G9" s="2" t="s">
        <v>39</v>
      </c>
      <c r="H9" t="s">
        <v>27</v>
      </c>
      <c r="I9" t="s">
        <v>28</v>
      </c>
      <c r="J9" s="4">
        <v>5111355.38</v>
      </c>
      <c r="K9" s="4">
        <v>4644725.22</v>
      </c>
      <c r="L9" s="4">
        <v>5344926.68</v>
      </c>
      <c r="M9" s="4">
        <v>5276328.8899999997</v>
      </c>
      <c r="N9" s="4">
        <v>4901908.7699999996</v>
      </c>
      <c r="O9" s="4">
        <v>4581318.55</v>
      </c>
      <c r="P9" s="4">
        <v>4537132.49</v>
      </c>
      <c r="Q9" s="4">
        <v>4319400.1399999997</v>
      </c>
      <c r="R9" s="4">
        <v>3876220.67</v>
      </c>
      <c r="S9" s="4">
        <v>3934024.43</v>
      </c>
      <c r="T9" s="4">
        <v>3754264.9</v>
      </c>
      <c r="U9" s="4">
        <v>3721792.8</v>
      </c>
    </row>
    <row r="10" spans="2:21">
      <c r="B10" t="s">
        <v>21</v>
      </c>
      <c r="C10" t="s">
        <v>40</v>
      </c>
      <c r="D10" t="s">
        <v>23</v>
      </c>
      <c r="E10" t="s">
        <v>24</v>
      </c>
      <c r="F10" t="s">
        <v>38</v>
      </c>
      <c r="G10" s="2" t="s">
        <v>41</v>
      </c>
      <c r="H10" t="s">
        <v>27</v>
      </c>
      <c r="I10" t="s">
        <v>36</v>
      </c>
      <c r="J10" s="4">
        <v>1565451.6</v>
      </c>
      <c r="K10" s="4">
        <v>1589324.4</v>
      </c>
      <c r="L10" s="4">
        <v>589324.4</v>
      </c>
      <c r="M10" s="4">
        <v>597324.4</v>
      </c>
      <c r="N10" s="4">
        <v>630991.4</v>
      </c>
      <c r="O10" s="4">
        <v>719992.4</v>
      </c>
      <c r="P10" s="4">
        <v>719992.4</v>
      </c>
      <c r="Q10" s="4">
        <v>719992.4</v>
      </c>
      <c r="R10" s="4">
        <v>719992.4</v>
      </c>
      <c r="S10" s="4">
        <f>+Tabla14[[#This Row],[30/09/2023]]</f>
        <v>719992.4</v>
      </c>
      <c r="T10" s="4">
        <f>+Tabla14[[#This Row],[31/12/2023]]</f>
        <v>119992.4</v>
      </c>
      <c r="U10" s="4">
        <v>119992.4</v>
      </c>
    </row>
    <row r="11" spans="2:21">
      <c r="B11" t="s">
        <v>21</v>
      </c>
      <c r="C11" t="s">
        <v>66</v>
      </c>
      <c r="D11" t="s">
        <v>23</v>
      </c>
      <c r="E11" t="s">
        <v>67</v>
      </c>
      <c r="F11" t="s">
        <v>68</v>
      </c>
      <c r="G11" s="2" t="s">
        <v>69</v>
      </c>
      <c r="H11" t="s">
        <v>27</v>
      </c>
      <c r="I11" t="s">
        <v>70</v>
      </c>
      <c r="J11" s="4">
        <v>36298.82</v>
      </c>
      <c r="K11" s="4">
        <v>36291.53</v>
      </c>
      <c r="L11" s="4">
        <f>+Tabla14[[#This Row],[28/02/2023]]-15</f>
        <v>36276.53</v>
      </c>
      <c r="M11" s="4" t="s">
        <v>71</v>
      </c>
      <c r="N11" s="4"/>
      <c r="O11" s="4"/>
      <c r="P11" s="4"/>
      <c r="Q11" s="4"/>
      <c r="R11" s="4"/>
      <c r="S11" s="4"/>
      <c r="T11" s="4"/>
      <c r="U11">
        <v>0</v>
      </c>
    </row>
    <row r="12" spans="2:21">
      <c r="G12" s="2"/>
      <c r="J12" s="4"/>
      <c r="K12" s="4"/>
      <c r="L12" s="4"/>
      <c r="M12" s="4"/>
      <c r="N12" s="4"/>
    </row>
    <row r="13" spans="2:21">
      <c r="G13" s="2"/>
      <c r="J13" s="4"/>
      <c r="K13" s="4"/>
      <c r="L13" s="4"/>
      <c r="M13" s="4"/>
      <c r="N13" s="4"/>
    </row>
    <row r="14" spans="2:21">
      <c r="G14" s="2"/>
      <c r="U14" s="6"/>
    </row>
    <row r="15" spans="2:21">
      <c r="G15" s="2"/>
      <c r="M15" s="5"/>
      <c r="U15" s="6"/>
    </row>
    <row r="16" spans="2:21">
      <c r="G16" s="2"/>
      <c r="U16" s="6"/>
    </row>
    <row r="17" spans="7:21">
      <c r="G17" s="2"/>
    </row>
    <row r="18" spans="7:21">
      <c r="G18" s="2"/>
      <c r="U18" s="7"/>
    </row>
  </sheetData>
  <mergeCells count="1">
    <mergeCell ref="J1:U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F2BB-AC4B-44BB-8018-BB186E4CD5EA}">
  <dimension ref="B1:U17"/>
  <sheetViews>
    <sheetView workbookViewId="0">
      <selection activeCell="T13" sqref="T13"/>
    </sheetView>
  </sheetViews>
  <sheetFormatPr defaultColWidth="11.42578125" defaultRowHeight="15"/>
  <cols>
    <col min="2" max="2" width="24.42578125" customWidth="1"/>
    <col min="3" max="3" width="25.7109375" customWidth="1"/>
    <col min="4" max="4" width="14.7109375" customWidth="1"/>
    <col min="5" max="5" width="14.42578125" customWidth="1"/>
    <col min="6" max="6" width="22.5703125" customWidth="1"/>
    <col min="7" max="7" width="18.7109375" customWidth="1"/>
    <col min="8" max="8" width="16" customWidth="1"/>
    <col min="9" max="9" width="9.140625" customWidth="1"/>
    <col min="10" max="14" width="13.140625" bestFit="1" customWidth="1"/>
    <col min="15" max="21" width="12.85546875" customWidth="1"/>
  </cols>
  <sheetData>
    <row r="1" spans="2:21">
      <c r="J1" s="9" t="s"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72</v>
      </c>
      <c r="K2" s="1" t="s">
        <v>73</v>
      </c>
      <c r="L2" s="1" t="s">
        <v>74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pans="2:21">
      <c r="B3" t="s">
        <v>21</v>
      </c>
      <c r="C3" t="s">
        <v>22</v>
      </c>
      <c r="D3" t="s">
        <v>23</v>
      </c>
      <c r="E3" t="s">
        <v>24</v>
      </c>
      <c r="F3" t="s">
        <v>25</v>
      </c>
      <c r="G3" s="3" t="s">
        <v>26</v>
      </c>
      <c r="H3" t="s">
        <v>27</v>
      </c>
      <c r="I3" t="s">
        <v>28</v>
      </c>
      <c r="J3" s="4">
        <v>305911.17</v>
      </c>
      <c r="K3" s="4">
        <v>363205.79</v>
      </c>
      <c r="L3" s="4">
        <v>406607.63</v>
      </c>
      <c r="M3" s="4">
        <v>260318.13</v>
      </c>
      <c r="N3" s="4">
        <v>341213.33</v>
      </c>
      <c r="O3" s="4">
        <v>355356.92</v>
      </c>
      <c r="P3" s="4">
        <v>276305.75</v>
      </c>
      <c r="Q3" s="4">
        <v>478449.06</v>
      </c>
      <c r="R3" s="4">
        <v>349642.7</v>
      </c>
      <c r="S3" s="4">
        <v>293888.01</v>
      </c>
      <c r="T3" s="4">
        <v>185590.74</v>
      </c>
      <c r="U3" s="4">
        <v>450223.06</v>
      </c>
    </row>
    <row r="4" spans="2:2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s="3" t="s">
        <v>29</v>
      </c>
      <c r="H4" t="s">
        <v>27</v>
      </c>
      <c r="I4" t="s">
        <v>28</v>
      </c>
      <c r="J4" s="4">
        <v>10815.12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20277.900000000001</v>
      </c>
    </row>
    <row r="5" spans="2:21">
      <c r="B5" t="s">
        <v>21</v>
      </c>
      <c r="C5" t="s">
        <v>22</v>
      </c>
      <c r="D5" t="s">
        <v>23</v>
      </c>
      <c r="E5" t="s">
        <v>24</v>
      </c>
      <c r="F5" t="s">
        <v>25</v>
      </c>
      <c r="G5" s="3" t="s">
        <v>30</v>
      </c>
      <c r="H5" t="s">
        <v>27</v>
      </c>
      <c r="I5" t="s">
        <v>28</v>
      </c>
      <c r="J5" s="4">
        <v>49981.38</v>
      </c>
      <c r="K5" s="4">
        <v>0</v>
      </c>
      <c r="L5" s="4">
        <v>0</v>
      </c>
      <c r="M5" s="4">
        <v>0</v>
      </c>
      <c r="N5" s="4">
        <v>0</v>
      </c>
      <c r="O5" s="4">
        <v>441405.76</v>
      </c>
      <c r="P5" s="4">
        <v>0</v>
      </c>
      <c r="Q5" s="4">
        <v>50421.06</v>
      </c>
      <c r="R5" s="4">
        <v>0</v>
      </c>
      <c r="S5" s="4">
        <v>0</v>
      </c>
      <c r="T5" s="4">
        <v>37241.51</v>
      </c>
      <c r="U5" s="4">
        <v>272889.03000000003</v>
      </c>
    </row>
    <row r="6" spans="2:21">
      <c r="B6" t="s">
        <v>21</v>
      </c>
      <c r="C6" t="s">
        <v>22</v>
      </c>
      <c r="D6" t="s">
        <v>23</v>
      </c>
      <c r="E6" t="s">
        <v>24</v>
      </c>
      <c r="F6" t="s">
        <v>25</v>
      </c>
      <c r="G6" s="3" t="s">
        <v>31</v>
      </c>
      <c r="H6" t="s">
        <v>27</v>
      </c>
      <c r="I6" t="s">
        <v>28</v>
      </c>
      <c r="J6" s="4">
        <v>36306.85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</row>
    <row r="7" spans="2:21">
      <c r="B7" t="s">
        <v>21</v>
      </c>
      <c r="C7" t="s">
        <v>22</v>
      </c>
      <c r="D7" t="s">
        <v>23</v>
      </c>
      <c r="E7" t="s">
        <v>24</v>
      </c>
      <c r="F7" t="s">
        <v>25</v>
      </c>
      <c r="G7" s="3" t="s">
        <v>33</v>
      </c>
      <c r="H7" t="s">
        <v>27</v>
      </c>
      <c r="I7" t="s">
        <v>28</v>
      </c>
      <c r="J7" s="4">
        <v>535078.35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</row>
    <row r="8" spans="2:21">
      <c r="B8" t="s">
        <v>21</v>
      </c>
      <c r="C8" t="s">
        <v>34</v>
      </c>
      <c r="D8" t="s">
        <v>23</v>
      </c>
      <c r="E8" t="s">
        <v>24</v>
      </c>
      <c r="F8" t="s">
        <v>25</v>
      </c>
      <c r="G8" s="3" t="s">
        <v>35</v>
      </c>
      <c r="H8" t="s">
        <v>27</v>
      </c>
      <c r="I8" t="s">
        <v>36</v>
      </c>
      <c r="J8" s="4">
        <v>1495626.34</v>
      </c>
      <c r="K8" s="4">
        <v>1537617.61</v>
      </c>
      <c r="L8" s="4">
        <v>570545.35</v>
      </c>
      <c r="M8" s="4">
        <v>624790.82999999996</v>
      </c>
      <c r="N8" s="4">
        <v>871496.55</v>
      </c>
      <c r="O8" s="4">
        <v>440606.89</v>
      </c>
      <c r="P8" s="4">
        <v>581086.92000000004</v>
      </c>
      <c r="Q8" s="4">
        <v>175720.12</v>
      </c>
      <c r="R8" s="4">
        <v>165046.15</v>
      </c>
      <c r="S8" s="4">
        <v>170318.78</v>
      </c>
      <c r="T8" s="4">
        <v>157252.78</v>
      </c>
      <c r="U8" s="4">
        <v>197963.21</v>
      </c>
    </row>
    <row r="9" spans="2:21">
      <c r="B9" t="s">
        <v>21</v>
      </c>
      <c r="C9" t="s">
        <v>37</v>
      </c>
      <c r="D9" t="s">
        <v>23</v>
      </c>
      <c r="E9" t="s">
        <v>24</v>
      </c>
      <c r="F9" t="s">
        <v>38</v>
      </c>
      <c r="G9" s="2" t="s">
        <v>39</v>
      </c>
      <c r="H9" t="s">
        <v>27</v>
      </c>
      <c r="I9" t="s">
        <v>28</v>
      </c>
      <c r="J9" s="4">
        <v>3341529.22</v>
      </c>
      <c r="K9" s="4">
        <v>1805132.26</v>
      </c>
      <c r="L9" s="4">
        <v>2689612.62</v>
      </c>
      <c r="M9" s="4">
        <v>2512566.63</v>
      </c>
      <c r="N9" s="4">
        <v>2417384.9300000002</v>
      </c>
      <c r="O9" s="4">
        <v>6051976.9400000004</v>
      </c>
      <c r="P9" s="4">
        <v>4067272.89</v>
      </c>
      <c r="Q9" s="4">
        <v>6616773.6900000004</v>
      </c>
      <c r="R9" s="4">
        <v>3557233.82</v>
      </c>
      <c r="S9" s="4">
        <v>3241645.63</v>
      </c>
      <c r="T9" s="4">
        <v>3396552.37</v>
      </c>
      <c r="U9" s="4">
        <v>5447200.7800000003</v>
      </c>
    </row>
    <row r="10" spans="2:21">
      <c r="B10" t="s">
        <v>21</v>
      </c>
      <c r="C10" t="s">
        <v>40</v>
      </c>
      <c r="D10" t="s">
        <v>23</v>
      </c>
      <c r="E10" t="s">
        <v>24</v>
      </c>
      <c r="F10" t="s">
        <v>38</v>
      </c>
      <c r="G10" s="2" t="s">
        <v>41</v>
      </c>
      <c r="H10" t="s">
        <v>27</v>
      </c>
      <c r="I10" t="s">
        <v>36</v>
      </c>
      <c r="J10" s="4">
        <f>+Tabla1[[#This Row],[28/02/2022]]</f>
        <v>124797.6</v>
      </c>
      <c r="K10" s="4">
        <v>124797.6</v>
      </c>
      <c r="L10" s="4">
        <f>+Tabla1[[#This Row],[30/04/2022]]</f>
        <v>145637.6</v>
      </c>
      <c r="M10" s="4">
        <v>145637.6</v>
      </c>
      <c r="N10" s="4">
        <v>154638.6</v>
      </c>
      <c r="O10" s="4">
        <v>193023.2</v>
      </c>
      <c r="P10" s="4">
        <v>211025.2</v>
      </c>
      <c r="Q10" s="4">
        <v>260287.2</v>
      </c>
      <c r="R10" s="4">
        <v>272287.2</v>
      </c>
      <c r="S10" s="4">
        <v>462327.2</v>
      </c>
      <c r="T10" s="4">
        <v>467258.6</v>
      </c>
      <c r="U10" s="4">
        <v>1565451.6</v>
      </c>
    </row>
    <row r="11" spans="2:21">
      <c r="B11" t="s">
        <v>21</v>
      </c>
      <c r="C11" t="s">
        <v>66</v>
      </c>
      <c r="D11" t="s">
        <v>23</v>
      </c>
      <c r="E11" t="s">
        <v>67</v>
      </c>
      <c r="F11" t="s">
        <v>68</v>
      </c>
      <c r="G11" s="2" t="s">
        <v>69</v>
      </c>
      <c r="H11" t="s">
        <v>27</v>
      </c>
      <c r="I11" t="s">
        <v>70</v>
      </c>
      <c r="J11" s="4">
        <v>11541.09</v>
      </c>
      <c r="K11" s="4">
        <v>11526.09</v>
      </c>
      <c r="L11" s="4">
        <v>11511.09</v>
      </c>
      <c r="M11" s="4">
        <v>11496.09</v>
      </c>
      <c r="N11" s="4">
        <v>11481.09</v>
      </c>
      <c r="O11" s="4">
        <v>11466.09</v>
      </c>
      <c r="P11" s="4">
        <v>43671.09</v>
      </c>
      <c r="Q11" s="4">
        <v>43656.09</v>
      </c>
      <c r="R11" s="4">
        <v>43641.09</v>
      </c>
      <c r="S11" s="4">
        <v>43626.09</v>
      </c>
      <c r="T11" s="4">
        <v>43611.09</v>
      </c>
      <c r="U11" s="4">
        <v>43611.09</v>
      </c>
    </row>
    <row r="12" spans="2:21">
      <c r="G12" s="2"/>
    </row>
    <row r="13" spans="2:21">
      <c r="G13" s="2"/>
    </row>
    <row r="14" spans="2:21">
      <c r="G14" s="2"/>
    </row>
    <row r="15" spans="2:21">
      <c r="G15" s="2"/>
    </row>
    <row r="16" spans="2:21">
      <c r="G16" s="2"/>
    </row>
    <row r="17" spans="7:7">
      <c r="G17" s="2"/>
    </row>
  </sheetData>
  <mergeCells count="1">
    <mergeCell ref="J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3AE4-F7BF-48F6-B6AE-D775906F9196}">
  <dimension ref="B1:U17"/>
  <sheetViews>
    <sheetView topLeftCell="E1" workbookViewId="0">
      <selection activeCell="L19" sqref="L19"/>
    </sheetView>
  </sheetViews>
  <sheetFormatPr defaultColWidth="11.42578125" defaultRowHeight="15"/>
  <cols>
    <col min="2" max="2" width="24.42578125" customWidth="1"/>
    <col min="3" max="3" width="25.7109375" customWidth="1"/>
    <col min="4" max="4" width="14.7109375" customWidth="1"/>
    <col min="5" max="5" width="14.42578125" customWidth="1"/>
    <col min="6" max="6" width="22.5703125" customWidth="1"/>
    <col min="7" max="7" width="18.7109375" customWidth="1"/>
    <col min="8" max="8" width="16" customWidth="1"/>
    <col min="9" max="9" width="9.140625" customWidth="1"/>
    <col min="10" max="14" width="13.140625" bestFit="1" customWidth="1"/>
    <col min="15" max="21" width="12.85546875" customWidth="1"/>
  </cols>
  <sheetData>
    <row r="1" spans="2:21">
      <c r="J1" s="9" t="s"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</row>
    <row r="3" spans="2:21">
      <c r="B3" t="s">
        <v>21</v>
      </c>
      <c r="C3" t="s">
        <v>22</v>
      </c>
      <c r="D3" t="s">
        <v>23</v>
      </c>
      <c r="E3" t="s">
        <v>24</v>
      </c>
      <c r="F3" t="s">
        <v>25</v>
      </c>
      <c r="G3" s="3" t="s">
        <v>26</v>
      </c>
      <c r="H3" t="s">
        <v>27</v>
      </c>
      <c r="I3" t="s">
        <v>28</v>
      </c>
      <c r="J3" s="4">
        <v>289582.55</v>
      </c>
      <c r="K3" s="4">
        <v>489863.39</v>
      </c>
      <c r="L3" s="4">
        <v>502884.23</v>
      </c>
      <c r="M3" s="4">
        <v>454873.14</v>
      </c>
      <c r="N3" s="4">
        <v>704550.2</v>
      </c>
      <c r="O3" s="4">
        <v>993689.68</v>
      </c>
      <c r="P3" s="4">
        <v>927983.96</v>
      </c>
      <c r="Q3" s="4">
        <v>1059304.26</v>
      </c>
      <c r="R3" s="4">
        <v>1052881.04</v>
      </c>
      <c r="S3" s="4">
        <v>1334851.06</v>
      </c>
      <c r="T3" s="4">
        <v>1157967.19</v>
      </c>
      <c r="U3" s="4">
        <v>1660974.44</v>
      </c>
    </row>
    <row r="4" spans="2:21">
      <c r="B4" t="s">
        <v>21</v>
      </c>
      <c r="C4" t="s">
        <v>22</v>
      </c>
      <c r="D4" t="s">
        <v>23</v>
      </c>
      <c r="E4" t="s">
        <v>24</v>
      </c>
      <c r="F4" t="s">
        <v>25</v>
      </c>
      <c r="G4" s="3" t="s">
        <v>29</v>
      </c>
      <c r="H4" t="s">
        <v>27</v>
      </c>
      <c r="I4" t="s">
        <v>28</v>
      </c>
      <c r="J4" s="4">
        <v>23500.02</v>
      </c>
      <c r="K4" s="4">
        <v>23500.02</v>
      </c>
      <c r="L4" s="4">
        <v>23500.02</v>
      </c>
      <c r="M4" s="4">
        <v>23500.02</v>
      </c>
      <c r="N4" s="4">
        <v>23500.02</v>
      </c>
      <c r="O4" s="4">
        <v>23500.02</v>
      </c>
      <c r="P4" s="4">
        <v>23500.02</v>
      </c>
      <c r="Q4" s="4">
        <v>23500.02</v>
      </c>
      <c r="R4" s="4">
        <v>50815.12</v>
      </c>
      <c r="S4" s="4">
        <v>70815.12</v>
      </c>
      <c r="T4" s="4">
        <v>70815.12</v>
      </c>
      <c r="U4" s="4">
        <v>70815.12</v>
      </c>
    </row>
    <row r="5" spans="2:21">
      <c r="B5" t="s">
        <v>21</v>
      </c>
      <c r="C5" t="s">
        <v>22</v>
      </c>
      <c r="D5" t="s">
        <v>23</v>
      </c>
      <c r="E5" t="s">
        <v>24</v>
      </c>
      <c r="F5" t="s">
        <v>25</v>
      </c>
      <c r="G5" s="3" t="s">
        <v>30</v>
      </c>
      <c r="H5" t="s">
        <v>27</v>
      </c>
      <c r="I5" t="s">
        <v>28</v>
      </c>
      <c r="J5" s="4">
        <v>42475.06</v>
      </c>
      <c r="K5" s="4">
        <v>43012.95</v>
      </c>
      <c r="L5" s="4">
        <v>58892.79</v>
      </c>
      <c r="M5" s="4">
        <v>193069.86</v>
      </c>
      <c r="N5" s="4">
        <v>70675.929999999993</v>
      </c>
      <c r="O5" s="4">
        <v>296301.24</v>
      </c>
      <c r="P5" s="4">
        <v>270572.40000000002</v>
      </c>
      <c r="Q5" s="4">
        <v>228662.04</v>
      </c>
      <c r="R5" s="4">
        <v>179425.27</v>
      </c>
      <c r="S5" s="4">
        <v>63787.67</v>
      </c>
      <c r="T5" s="4">
        <v>68682.67</v>
      </c>
      <c r="U5" s="4">
        <v>81884.52</v>
      </c>
    </row>
    <row r="6" spans="2:21">
      <c r="B6" t="s">
        <v>21</v>
      </c>
      <c r="C6" t="s">
        <v>22</v>
      </c>
      <c r="D6" t="s">
        <v>23</v>
      </c>
      <c r="E6" t="s">
        <v>24</v>
      </c>
      <c r="F6" t="s">
        <v>25</v>
      </c>
      <c r="G6" s="3" t="s">
        <v>31</v>
      </c>
      <c r="H6" t="s">
        <v>27</v>
      </c>
      <c r="I6" t="s">
        <v>28</v>
      </c>
      <c r="J6" s="4">
        <v>36306.85</v>
      </c>
      <c r="K6" s="4">
        <v>36306.85</v>
      </c>
      <c r="L6" s="4">
        <v>36306.85</v>
      </c>
      <c r="M6" s="4">
        <v>36306.85</v>
      </c>
      <c r="N6" s="4">
        <v>36306.85</v>
      </c>
      <c r="O6" s="4">
        <v>36306.85</v>
      </c>
      <c r="P6" s="4">
        <v>36306.85</v>
      </c>
      <c r="Q6" s="4">
        <v>36306.85</v>
      </c>
      <c r="R6" s="4">
        <v>36306.85</v>
      </c>
      <c r="S6" s="4">
        <v>36306.85</v>
      </c>
      <c r="T6" s="4">
        <v>36306.85</v>
      </c>
      <c r="U6" s="4">
        <v>36306.85</v>
      </c>
    </row>
    <row r="7" spans="2:21">
      <c r="B7" t="s">
        <v>21</v>
      </c>
      <c r="C7" t="s">
        <v>22</v>
      </c>
      <c r="D7" t="s">
        <v>23</v>
      </c>
      <c r="E7" t="s">
        <v>24</v>
      </c>
      <c r="F7" t="s">
        <v>25</v>
      </c>
      <c r="G7" s="3" t="s">
        <v>33</v>
      </c>
      <c r="H7" t="s">
        <v>27</v>
      </c>
      <c r="I7" t="s">
        <v>28</v>
      </c>
      <c r="J7" s="4">
        <v>757544.39</v>
      </c>
      <c r="K7" s="4">
        <v>757544.39</v>
      </c>
      <c r="L7" s="4">
        <v>757544.39</v>
      </c>
      <c r="M7" s="4">
        <v>757544.39</v>
      </c>
      <c r="N7" s="4">
        <v>757544.39</v>
      </c>
      <c r="O7" s="4">
        <v>757544.39</v>
      </c>
      <c r="P7" s="4">
        <v>757544.39</v>
      </c>
      <c r="Q7" s="4">
        <v>757544.39</v>
      </c>
      <c r="R7" s="4">
        <v>757544.39</v>
      </c>
      <c r="S7" s="4">
        <v>757544.39</v>
      </c>
      <c r="T7" s="4">
        <v>757544.39</v>
      </c>
      <c r="U7" s="4">
        <f>+Tabla13[[#This Row],[30/11/2021]]</f>
        <v>757544.39</v>
      </c>
    </row>
    <row r="8" spans="2:21">
      <c r="B8" t="s">
        <v>21</v>
      </c>
      <c r="C8" t="s">
        <v>34</v>
      </c>
      <c r="D8" t="s">
        <v>23</v>
      </c>
      <c r="E8" t="s">
        <v>24</v>
      </c>
      <c r="F8" t="s">
        <v>25</v>
      </c>
      <c r="G8" s="3" t="s">
        <v>35</v>
      </c>
      <c r="H8" t="s">
        <v>27</v>
      </c>
      <c r="I8" t="s">
        <v>36</v>
      </c>
      <c r="J8" s="4">
        <v>1230552.1100000001</v>
      </c>
      <c r="K8" s="4">
        <v>2332460.0699999998</v>
      </c>
      <c r="L8" s="4">
        <v>2313866.0499999998</v>
      </c>
      <c r="M8" s="4">
        <v>2280636.34</v>
      </c>
      <c r="N8" s="4">
        <v>2355595.9900000002</v>
      </c>
      <c r="O8" s="4">
        <v>2355683.91</v>
      </c>
      <c r="P8" s="4">
        <v>869127.03</v>
      </c>
      <c r="Q8" s="4">
        <v>909525.82</v>
      </c>
      <c r="R8" s="4">
        <v>1083475.56</v>
      </c>
      <c r="S8" s="4">
        <v>1150193.25</v>
      </c>
      <c r="T8" s="4">
        <v>1351402.65</v>
      </c>
      <c r="U8" s="4">
        <v>1491291.64</v>
      </c>
    </row>
    <row r="9" spans="2:21">
      <c r="B9" t="s">
        <v>21</v>
      </c>
      <c r="C9" t="s">
        <v>37</v>
      </c>
      <c r="D9" t="s">
        <v>23</v>
      </c>
      <c r="E9" t="s">
        <v>24</v>
      </c>
      <c r="F9" t="s">
        <v>38</v>
      </c>
      <c r="G9" s="2" t="s">
        <v>39</v>
      </c>
      <c r="H9" t="s">
        <v>27</v>
      </c>
      <c r="I9" t="s">
        <v>28</v>
      </c>
      <c r="J9" s="4">
        <v>397938.51</v>
      </c>
      <c r="K9" s="4">
        <v>384858.73</v>
      </c>
      <c r="L9" s="4">
        <v>472628.11</v>
      </c>
      <c r="M9" s="4">
        <v>468962.67</v>
      </c>
      <c r="N9" s="4">
        <v>468107.19</v>
      </c>
      <c r="O9" s="4">
        <v>465489.16</v>
      </c>
      <c r="P9" s="4">
        <v>490341.67</v>
      </c>
      <c r="Q9" s="4">
        <v>2330603.34</v>
      </c>
      <c r="R9" s="4">
        <v>2335330.2000000002</v>
      </c>
      <c r="S9" s="4">
        <v>2339822.1800000002</v>
      </c>
      <c r="T9" s="4">
        <v>2339547.34</v>
      </c>
      <c r="U9" s="4">
        <f>+Tabla13[[#This Row],[30/11/2021]]</f>
        <v>2339547.34</v>
      </c>
    </row>
    <row r="10" spans="2:21">
      <c r="B10" t="s">
        <v>21</v>
      </c>
      <c r="C10" t="s">
        <v>40</v>
      </c>
      <c r="D10" t="s">
        <v>23</v>
      </c>
      <c r="E10" t="s">
        <v>24</v>
      </c>
      <c r="F10" t="s">
        <v>38</v>
      </c>
      <c r="G10" s="2" t="s">
        <v>41</v>
      </c>
      <c r="H10" t="s">
        <v>27</v>
      </c>
      <c r="I10" t="s">
        <v>36</v>
      </c>
      <c r="J10" s="4">
        <v>0</v>
      </c>
      <c r="K10" s="4">
        <v>499945.75</v>
      </c>
      <c r="L10" s="4">
        <v>0</v>
      </c>
      <c r="M10" s="4">
        <v>0</v>
      </c>
      <c r="N10" s="4">
        <v>0</v>
      </c>
      <c r="O10" s="4">
        <v>0</v>
      </c>
      <c r="P10" s="4">
        <v>3698.34</v>
      </c>
      <c r="Q10" s="4">
        <v>61031</v>
      </c>
      <c r="R10" s="4">
        <v>38282.6</v>
      </c>
      <c r="S10" s="4">
        <v>61272.6</v>
      </c>
      <c r="T10" s="4">
        <v>61272.6</v>
      </c>
      <c r="U10" s="4">
        <v>124797.6</v>
      </c>
    </row>
    <row r="11" spans="2:21">
      <c r="B11" t="s">
        <v>21</v>
      </c>
      <c r="C11" t="s">
        <v>66</v>
      </c>
      <c r="D11" t="s">
        <v>23</v>
      </c>
      <c r="E11" t="s">
        <v>67</v>
      </c>
      <c r="F11" t="s">
        <v>68</v>
      </c>
      <c r="G11" s="2" t="s">
        <v>69</v>
      </c>
      <c r="H11" t="s">
        <v>27</v>
      </c>
      <c r="I11" t="s">
        <v>70</v>
      </c>
      <c r="J11" s="4">
        <v>34480.370000000003</v>
      </c>
      <c r="K11" s="4">
        <v>34465.370000000003</v>
      </c>
      <c r="L11" s="4">
        <v>34450.370000000003</v>
      </c>
      <c r="M11" s="4">
        <v>34435.370000000003</v>
      </c>
      <c r="N11" s="4">
        <v>23539.37</v>
      </c>
      <c r="O11" s="4">
        <v>208.84</v>
      </c>
      <c r="P11" s="4">
        <v>202.69</v>
      </c>
      <c r="Q11" s="4">
        <v>479.37</v>
      </c>
      <c r="R11" s="4">
        <v>18615.37</v>
      </c>
      <c r="S11" s="4">
        <v>13566.09</v>
      </c>
      <c r="T11" s="4">
        <v>11571.09</v>
      </c>
      <c r="U11" s="4">
        <v>11556.09</v>
      </c>
    </row>
    <row r="12" spans="2:21">
      <c r="G12" s="2"/>
    </row>
    <row r="13" spans="2:21">
      <c r="G13" s="2"/>
    </row>
    <row r="14" spans="2:21">
      <c r="G14" s="2"/>
    </row>
    <row r="15" spans="2:21">
      <c r="G15" s="2"/>
    </row>
    <row r="16" spans="2:21">
      <c r="G16" s="2"/>
    </row>
    <row r="17" spans="7:7">
      <c r="G17" s="2"/>
    </row>
  </sheetData>
  <mergeCells count="1">
    <mergeCell ref="J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2796ebcb-ac07-42db-b943-37893df3da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E1214FF7B1714A9E1B549EEBB30786" ma:contentTypeVersion="18" ma:contentTypeDescription="Crear nuevo documento." ma:contentTypeScope="" ma:versionID="3d5515a5009728414901f07e51caa059">
  <xsd:schema xmlns:xsd="http://www.w3.org/2001/XMLSchema" xmlns:xs="http://www.w3.org/2001/XMLSchema" xmlns:p="http://schemas.microsoft.com/office/2006/metadata/properties" xmlns:ns2="8d425d0b-03de-4ec8-be55-9de41c2ca6e3" xmlns:ns3="2796ebcb-ac07-42db-b943-37893df3da25" targetNamespace="http://schemas.microsoft.com/office/2006/metadata/properties" ma:root="true" ma:fieldsID="5ffa0af8c4a41b615954a4c438d2db27" ns2:_="" ns3:_="">
    <xsd:import namespace="8d425d0b-03de-4ec8-be55-9de41c2ca6e3"/>
    <xsd:import namespace="2796ebcb-ac07-42db-b943-37893df3d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6ebcb-ac07-42db-b943-37893df3d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D3CA0-4D35-4629-88A7-85C2DC933127}"/>
</file>

<file path=customXml/itemProps2.xml><?xml version="1.0" encoding="utf-8"?>
<ds:datastoreItem xmlns:ds="http://schemas.openxmlformats.org/officeDocument/2006/customXml" ds:itemID="{80BB942B-201C-48F9-B722-7EDA6F472904}"/>
</file>

<file path=customXml/itemProps3.xml><?xml version="1.0" encoding="utf-8"?>
<ds:datastoreItem xmlns:ds="http://schemas.openxmlformats.org/officeDocument/2006/customXml" ds:itemID="{69C081F3-9DA3-4FC6-BFF3-12D8E51DE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Gutierrez Abascal, Carlos</dc:creator>
  <cp:keywords/>
  <dc:description/>
  <cp:lastModifiedBy>Alvarez De Eulate Fuentes, Ana</cp:lastModifiedBy>
  <cp:revision/>
  <dcterms:created xsi:type="dcterms:W3CDTF">2021-06-01T11:14:48Z</dcterms:created>
  <dcterms:modified xsi:type="dcterms:W3CDTF">2026-01-27T09:18:55Z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0x0101009AE1214FF7B1714A9E1B549EEBB30786</vt:lpwstr>
  </property>
  <property fmtid="{D5CDD505-2E9C-101B-9397-08002B2CF9AE}" pid="3" name="MediaServiceImageTags">
    <vt:lpwstr/>
  </property>
</Properties>
</file>